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FE7A15E5-9713-41A6-BB7B-B72D591C64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 l="1"/>
  <c r="I12" i="7"/>
  <c r="H12" i="7"/>
  <c r="G12" i="7"/>
  <c r="J14" i="7" l="1"/>
  <c r="I14" i="7"/>
  <c r="H14" i="7"/>
  <c r="G14" i="7"/>
  <c r="J6" i="7"/>
  <c r="I6" i="7"/>
  <c r="H6" i="7"/>
  <c r="G6" i="7"/>
  <c r="J5" i="7"/>
  <c r="I5" i="7"/>
  <c r="H5" i="7"/>
  <c r="G5" i="7"/>
  <c r="J17" i="7"/>
  <c r="I17" i="7"/>
  <c r="H17" i="7"/>
  <c r="G17" i="7"/>
  <c r="J16" i="7"/>
  <c r="I16" i="7"/>
  <c r="H16" i="7"/>
  <c r="G16" i="7"/>
  <c r="J9" i="7"/>
  <c r="I9" i="7"/>
  <c r="H9" i="7"/>
  <c r="G9" i="7"/>
  <c r="J8" i="7"/>
  <c r="I8" i="7"/>
  <c r="H8" i="7"/>
  <c r="G8" i="7"/>
  <c r="J19" i="7" l="1"/>
  <c r="G10" i="7"/>
  <c r="I19" i="7"/>
  <c r="H19" i="7"/>
  <c r="G19" i="7"/>
  <c r="E19" i="7"/>
  <c r="J10" i="7"/>
  <c r="I10" i="7"/>
  <c r="H10" i="7"/>
  <c r="E10" i="7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<sst xmlns="http://schemas.openxmlformats.org/spreadsheetml/2006/main" count="58" uniqueCount="48">
  <si>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</si>
  <si>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</si>
  <si>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</si>
  <si>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</si>
  <si>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</si>
  <si>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</si>
  <si>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</si>
  <si>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</si>
  <si>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</si>
  <si>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</si>
  <si>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</si>
  <si>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</si>
  <si>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</si>
  <si>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</si>
  <si>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</si>
  <si>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</si>
  <si>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</si>
  <si>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</si>
  <si>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</si>
  <si>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</si>
  <si>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</si>
  <si>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</si>
  <si>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</si>
  <si>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</si>
  <si>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</si>
  <si>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</si>
  <si>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</si>
  <si>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</si>
  <si>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биточек рыбный</t>
  </si>
  <si>
    <t>пюре картофельное</t>
  </si>
  <si>
    <t>Чай с сахаром</t>
  </si>
  <si>
    <t>№345/2013</t>
  </si>
  <si>
    <t>№377/2018</t>
  </si>
  <si>
    <t>№457/2018</t>
  </si>
  <si>
    <t>№4/2013</t>
  </si>
  <si>
    <t>Салат из белокочанной капусты с морковью</t>
  </si>
  <si>
    <t>№ 157/2018</t>
  </si>
  <si>
    <t>Овощи консервированные отварные (кукуруза)</t>
  </si>
  <si>
    <t>№202/2018</t>
  </si>
  <si>
    <t xml:space="preserve">Каша гречневая 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</si>
  <si>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</si>
  <si>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</si>
  <si>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</si>
  <si>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</si>
  <si>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№496/2018</t>
  </si>
  <si>
    <t>Напиток из шиповника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</si>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</sst>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0" xfId="0" applyFont="1"/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0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B23" sqref="B23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6" t="s">
        <v>46</v>
      </c>
      <c r="C1" s="47"/>
      <c r="D1" s="48"/>
      <c r="E1" t="s">
        <v>1</v>
      </c>
      <c r="F1" s="1" t="s">
        <v>47</v>
      </c>
      <c r="I1" t="s">
        <v>2</v>
      </c>
      <c r="J1" s="2">
        <v>44819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4" t="s">
        <v>16</v>
      </c>
      <c r="C4" s="45" t="s">
        <v>34</v>
      </c>
      <c r="D4" s="15" t="s">
        <v>35</v>
      </c>
      <c r="E4" s="30">
        <v>60</v>
      </c>
      <c r="F4" s="16"/>
      <c r="G4" s="31">
        <v>57.2</v>
      </c>
      <c r="H4" s="31">
        <v>0.92</v>
      </c>
      <c r="I4" s="31">
        <v>3.65</v>
      </c>
      <c r="J4" s="32">
        <v>5.12</v>
      </c>
    </row>
    <row r="5" spans="1:10" s="37" customFormat="1" ht="12" customHeight="1" thickBot="1" x14ac:dyDescent="0.3">
      <c r="A5" s="39" t="s">
        <v>23</v>
      </c>
      <c r="B5" s="8" t="s">
        <v>18</v>
      </c>
      <c r="C5" s="33" t="s">
        <v>31</v>
      </c>
      <c r="D5" s="9" t="s">
        <v>28</v>
      </c>
      <c r="E5" s="21">
        <v>100</v>
      </c>
      <c r="F5" s="25"/>
      <c r="G5" s="21">
        <f>108.94/90*100</f>
        <v>121.04444444444444</v>
      </c>
      <c r="H5" s="21">
        <f>13.62/90*100</f>
        <v>15.133333333333333</v>
      </c>
      <c r="I5" s="21">
        <f>3.36/90*100</f>
        <v>3.7333333333333329</v>
      </c>
      <c r="J5" s="38">
        <f>6.06/90*100</f>
        <v>6.7333333333333325</v>
      </c>
    </row>
    <row r="6" spans="1:10" s="37" customFormat="1" ht="30.75" customHeight="1" thickBot="1" x14ac:dyDescent="0.3">
      <c r="A6" s="36"/>
      <c r="B6" s="8" t="s">
        <v>25</v>
      </c>
      <c r="C6" s="33" t="s">
        <v>32</v>
      </c>
      <c r="D6" s="18" t="s">
        <v>29</v>
      </c>
      <c r="E6" s="20">
        <v>180</v>
      </c>
      <c r="F6" s="27"/>
      <c r="G6" s="27">
        <f>199.53/150*180</f>
        <v>239.43600000000001</v>
      </c>
      <c r="H6" s="27">
        <f>4.27/150*180</f>
        <v>5.1239999999999997</v>
      </c>
      <c r="I6" s="27">
        <f>8/150*180</f>
        <v>9.6000000000000014</v>
      </c>
      <c r="J6" s="28">
        <f>27.62/150*180</f>
        <v>33.143999999999998</v>
      </c>
    </row>
    <row r="7" spans="1:10" x14ac:dyDescent="0.25">
      <c r="A7" s="7"/>
      <c r="B7" s="44" t="s">
        <v>22</v>
      </c>
      <c r="C7" s="33" t="s">
        <v>33</v>
      </c>
      <c r="D7" s="18" t="s">
        <v>30</v>
      </c>
      <c r="E7" s="20">
        <v>200</v>
      </c>
      <c r="F7" s="27"/>
      <c r="G7" s="27">
        <v>39.92</v>
      </c>
      <c r="H7" s="27">
        <v>0</v>
      </c>
      <c r="I7" s="27">
        <v>0</v>
      </c>
      <c r="J7" s="28">
        <v>9.98</v>
      </c>
    </row>
    <row r="8" spans="1:10" x14ac:dyDescent="0.25">
      <c r="A8" s="7"/>
      <c r="B8" s="43" t="s">
        <v>19</v>
      </c>
      <c r="C8" s="33" t="s">
        <v>26</v>
      </c>
      <c r="D8" s="9" t="s">
        <v>14</v>
      </c>
      <c r="E8" s="21">
        <v>20</v>
      </c>
      <c r="F8" s="10"/>
      <c r="G8" s="25">
        <f>62.38/30*20</f>
        <v>41.586666666666673</v>
      </c>
      <c r="H8" s="25">
        <f>2.28/30*20</f>
        <v>1.52</v>
      </c>
      <c r="I8" s="25">
        <f>0.24/30*20</f>
        <v>0.16</v>
      </c>
      <c r="J8" s="26">
        <f>10.35/30*20</f>
        <v>6.8999999999999995</v>
      </c>
    </row>
    <row r="9" spans="1:10" x14ac:dyDescent="0.25">
      <c r="A9" s="7"/>
      <c r="B9" s="8" t="s">
        <v>20</v>
      </c>
      <c r="C9" s="33" t="s">
        <v>27</v>
      </c>
      <c r="D9" s="9" t="s">
        <v>21</v>
      </c>
      <c r="E9" s="21">
        <v>20</v>
      </c>
      <c r="F9" s="25"/>
      <c r="G9" s="25">
        <f>62.34/30*20</f>
        <v>41.56</v>
      </c>
      <c r="H9" s="25">
        <f>1.47/30*20</f>
        <v>0.98</v>
      </c>
      <c r="I9" s="25">
        <f>0.3/30*20</f>
        <v>0.2</v>
      </c>
      <c r="J9" s="26">
        <f>13.44/30*20</f>
        <v>8.9600000000000009</v>
      </c>
    </row>
    <row r="10" spans="1:10" ht="15.75" thickBot="1" x14ac:dyDescent="0.3">
      <c r="A10" s="11"/>
      <c r="B10" s="12"/>
      <c r="C10" s="12"/>
      <c r="D10" s="13"/>
      <c r="E10" s="23">
        <f>SUM(E4:E9)</f>
        <v>580</v>
      </c>
      <c r="F10" s="24"/>
      <c r="G10" s="24">
        <f>SUM(G4:G9)</f>
        <v>540.74711111111105</v>
      </c>
      <c r="H10" s="24">
        <f t="shared" ref="H10:I10" si="0">SUM(H4:H9)</f>
        <v>23.677333333333333</v>
      </c>
      <c r="I10" s="24">
        <f t="shared" si="0"/>
        <v>17.343333333333334</v>
      </c>
      <c r="J10" s="29">
        <f>SUM(J4:J9)</f>
        <v>70.837333333333333</v>
      </c>
    </row>
    <row r="11" spans="1:10" ht="30" customHeight="1" x14ac:dyDescent="0.25">
      <c r="A11" s="7" t="s">
        <v>15</v>
      </c>
      <c r="B11" s="14" t="s">
        <v>16</v>
      </c>
      <c r="C11" s="33" t="s">
        <v>36</v>
      </c>
      <c r="D11" s="15" t="s">
        <v>37</v>
      </c>
      <c r="E11" s="30">
        <v>60</v>
      </c>
      <c r="F11" s="16"/>
      <c r="G11" s="31">
        <v>58.24</v>
      </c>
      <c r="H11" s="31">
        <v>1.22</v>
      </c>
      <c r="I11" s="31">
        <v>2.66</v>
      </c>
      <c r="J11" s="32">
        <v>7.36</v>
      </c>
    </row>
    <row r="12" spans="1:10" ht="31.5" customHeight="1" thickBot="1" x14ac:dyDescent="0.3">
      <c r="A12" s="7" t="s">
        <v>24</v>
      </c>
      <c r="B12" s="8" t="s">
        <v>17</v>
      </c>
      <c r="C12" s="33" t="s">
        <v>40</v>
      </c>
      <c r="D12" s="9" t="s">
        <v>41</v>
      </c>
      <c r="E12" s="21">
        <v>250</v>
      </c>
      <c r="F12" s="10"/>
      <c r="G12" s="25">
        <f>144.89/200*250</f>
        <v>181.11249999999998</v>
      </c>
      <c r="H12" s="25">
        <f>2.9/200*250</f>
        <v>3.6249999999999996</v>
      </c>
      <c r="I12" s="25">
        <f>7.45/200*250</f>
        <v>9.3125</v>
      </c>
      <c r="J12" s="26">
        <f>16.58/200*250</f>
        <v>20.724999999999998</v>
      </c>
    </row>
    <row r="13" spans="1:10" ht="33" customHeight="1" x14ac:dyDescent="0.25">
      <c r="A13" s="7"/>
      <c r="B13" s="8" t="s">
        <v>18</v>
      </c>
      <c r="C13" s="33" t="s">
        <v>42</v>
      </c>
      <c r="D13" s="9" t="s">
        <v>43</v>
      </c>
      <c r="E13" s="20">
        <v>100</v>
      </c>
      <c r="F13" s="10"/>
      <c r="G13" s="25">
        <f>233.27/90*100</f>
        <v>259.18888888888893</v>
      </c>
      <c r="H13" s="25">
        <f>9.89/90*100</f>
        <v>10.988888888888889</v>
      </c>
      <c r="I13" s="25">
        <f>16.75/90*100</f>
        <v>18.611111111111111</v>
      </c>
      <c r="J13" s="26">
        <f>10.73/90*100</f>
        <v>11.922222222222222</v>
      </c>
    </row>
    <row r="14" spans="1:10" ht="33" customHeight="1" x14ac:dyDescent="0.25">
      <c r="A14" s="7"/>
      <c r="B14" s="8" t="s">
        <v>25</v>
      </c>
      <c r="C14" s="33" t="s">
        <v>38</v>
      </c>
      <c r="D14" s="9" t="s">
        <v>39</v>
      </c>
      <c r="E14" s="21">
        <v>180</v>
      </c>
      <c r="F14" s="10"/>
      <c r="G14" s="40">
        <f>288.28/150*180</f>
        <v>345.93599999999992</v>
      </c>
      <c r="H14" s="40">
        <f>10.4/150*180</f>
        <v>12.479999999999999</v>
      </c>
      <c r="I14" s="40">
        <f>6.71/150*180</f>
        <v>8.0519999999999996</v>
      </c>
      <c r="J14" s="41">
        <f>46.57/150*180</f>
        <v>55.884</v>
      </c>
    </row>
    <row r="15" spans="1:10" x14ac:dyDescent="0.25">
      <c r="A15" s="7"/>
      <c r="B15" s="42" t="s">
        <v>22</v>
      </c>
      <c r="C15" s="33" t="s">
        <v>44</v>
      </c>
      <c r="D15" s="9" t="s">
        <v>45</v>
      </c>
      <c r="E15" s="21">
        <v>200</v>
      </c>
      <c r="F15" s="10"/>
      <c r="G15" s="25">
        <v>72.760000000000005</v>
      </c>
      <c r="H15" s="25">
        <v>0.68</v>
      </c>
      <c r="I15" s="25">
        <v>0.28000000000000003</v>
      </c>
      <c r="J15" s="26">
        <v>16.88</v>
      </c>
    </row>
    <row r="16" spans="1:10" x14ac:dyDescent="0.25">
      <c r="A16" s="7"/>
      <c r="B16" s="8" t="s">
        <v>19</v>
      </c>
      <c r="C16" s="33" t="s">
        <v>26</v>
      </c>
      <c r="D16" s="9" t="s">
        <v>14</v>
      </c>
      <c r="E16" s="21">
        <v>20</v>
      </c>
      <c r="F16" s="10"/>
      <c r="G16" s="25">
        <f>62.38/30*20</f>
        <v>41.586666666666673</v>
      </c>
      <c r="H16" s="25">
        <f>2.28/30*20</f>
        <v>1.52</v>
      </c>
      <c r="I16" s="25">
        <f>0.24/30*20</f>
        <v>0.16</v>
      </c>
      <c r="J16" s="26">
        <f>10.35/30*20</f>
        <v>6.8999999999999995</v>
      </c>
    </row>
    <row r="17" spans="1:10" x14ac:dyDescent="0.25">
      <c r="A17" s="7"/>
      <c r="B17" s="8" t="s">
        <v>20</v>
      </c>
      <c r="C17" s="33" t="s">
        <v>27</v>
      </c>
      <c r="D17" s="9" t="s">
        <v>21</v>
      </c>
      <c r="E17" s="21">
        <v>20</v>
      </c>
      <c r="F17" s="25"/>
      <c r="G17" s="25">
        <f>62.34/30*20</f>
        <v>41.56</v>
      </c>
      <c r="H17" s="25">
        <f>1.47/30*20</f>
        <v>0.98</v>
      </c>
      <c r="I17" s="25">
        <f>0.3/30*20</f>
        <v>0.2</v>
      </c>
      <c r="J17" s="26">
        <f>13.44/30*20</f>
        <v>8.9600000000000009</v>
      </c>
    </row>
    <row r="18" spans="1:10" x14ac:dyDescent="0.25">
      <c r="A18" s="7"/>
      <c r="B18" s="17"/>
      <c r="C18" s="17"/>
      <c r="D18" s="18"/>
      <c r="E18" s="19"/>
      <c r="F18" s="34"/>
      <c r="G18" s="22"/>
      <c r="H18" s="22"/>
      <c r="I18" s="22"/>
      <c r="J18" s="35"/>
    </row>
    <row r="19" spans="1:10" ht="15.75" thickBot="1" x14ac:dyDescent="0.3">
      <c r="A19" s="11"/>
      <c r="B19" s="12"/>
      <c r="C19" s="12"/>
      <c r="D19" s="13"/>
      <c r="E19" s="23">
        <f>SUM(E11:E18)</f>
        <v>830</v>
      </c>
      <c r="F19" s="24"/>
      <c r="G19" s="23">
        <f>SUM(G11:G18)</f>
        <v>1000.3840555555555</v>
      </c>
      <c r="H19" s="23">
        <f t="shared" ref="H19:J19" si="1">SUM(H11:H18)</f>
        <v>31.49388888888889</v>
      </c>
      <c r="I19" s="23">
        <f t="shared" si="1"/>
        <v>39.275611111111111</v>
      </c>
      <c r="J19" s="23">
        <f t="shared" si="1"/>
        <v>128.63122222222222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2022-09-12T11:01:42Z</cp:lastPrinted>
  <dcterms:created xsi:type="dcterms:W3CDTF">2021-05-20T08:28:34Z</dcterms:created>
  <dcterms:modified xsi:type="dcterms:W3CDTF">2022-09-13T17:47:53Z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